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c\OneDrive\Home Documents\Program Review\Program LMI's\Culinary &amp; Nutrition\"/>
    </mc:Choice>
  </mc:AlternateContent>
  <bookViews>
    <workbookView xWindow="0" yWindow="0" windowWidth="24000" windowHeight="10185"/>
  </bookViews>
  <sheets>
    <sheet name="Suppl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5" i="1"/>
  <c r="J5" i="1"/>
  <c r="I44" i="1" l="1"/>
  <c r="G44" i="1"/>
  <c r="F44" i="1"/>
  <c r="E44" i="1"/>
  <c r="D44" i="1"/>
  <c r="I43" i="1"/>
  <c r="G43" i="1"/>
  <c r="F43" i="1"/>
  <c r="E43" i="1"/>
  <c r="D43" i="1"/>
  <c r="I41" i="1"/>
  <c r="G41" i="1"/>
  <c r="F41" i="1"/>
  <c r="E41" i="1"/>
  <c r="D41" i="1"/>
  <c r="I13" i="1" l="1"/>
  <c r="D13" i="1"/>
  <c r="G45" i="1" l="1"/>
  <c r="F45" i="1"/>
  <c r="E45" i="1"/>
  <c r="G42" i="1"/>
  <c r="F42" i="1"/>
  <c r="E42" i="1"/>
  <c r="D45" i="1"/>
  <c r="D42" i="1"/>
  <c r="F46" i="1" l="1"/>
  <c r="E46" i="1"/>
  <c r="D46" i="1"/>
  <c r="G39" i="1"/>
  <c r="F39" i="1"/>
  <c r="E39" i="1"/>
  <c r="D39" i="1"/>
  <c r="I38" i="1"/>
  <c r="I39" i="1" s="1"/>
  <c r="G36" i="1"/>
  <c r="F36" i="1"/>
  <c r="E36" i="1"/>
  <c r="D36" i="1"/>
  <c r="I35" i="1"/>
  <c r="I45" i="1" s="1"/>
  <c r="I34" i="1"/>
  <c r="I33" i="1"/>
  <c r="I32" i="1"/>
  <c r="G30" i="1"/>
  <c r="F30" i="1"/>
  <c r="E30" i="1"/>
  <c r="D30" i="1"/>
  <c r="I29" i="1"/>
  <c r="I42" i="1" s="1"/>
  <c r="I28" i="1"/>
  <c r="G26" i="1"/>
  <c r="F26" i="1"/>
  <c r="E26" i="1"/>
  <c r="D26" i="1"/>
  <c r="I25" i="1"/>
  <c r="I24" i="1"/>
  <c r="G22" i="1"/>
  <c r="F22" i="1"/>
  <c r="E22" i="1"/>
  <c r="D22" i="1"/>
  <c r="I21" i="1"/>
  <c r="I20" i="1"/>
  <c r="M44" i="1"/>
  <c r="H13" i="1"/>
  <c r="F13" i="1"/>
  <c r="E13" i="1"/>
  <c r="J13" i="1"/>
  <c r="I30" i="1" l="1"/>
  <c r="G13" i="1"/>
  <c r="I26" i="1"/>
  <c r="I36" i="1"/>
  <c r="I22" i="1"/>
  <c r="G46" i="1"/>
  <c r="K13" i="1"/>
  <c r="I46" i="1" l="1"/>
  <c r="M45" i="1" s="1"/>
  <c r="M46" i="1" s="1"/>
</calcChain>
</file>

<file path=xl/sharedStrings.xml><?xml version="1.0" encoding="utf-8"?>
<sst xmlns="http://schemas.openxmlformats.org/spreadsheetml/2006/main" count="90" uniqueCount="70">
  <si>
    <t>130600 - Nutrition, Foods, and Culinary Arts</t>
  </si>
  <si>
    <t>Associate Degree</t>
  </si>
  <si>
    <t>Certificate 18 to &lt; 30 semester units</t>
  </si>
  <si>
    <t>130600 - Nutrition, Foods, and Culinary Arts Total</t>
  </si>
  <si>
    <t>Certificate 30 to &lt; 60 semester units</t>
  </si>
  <si>
    <t>130630 - Culinary Arts</t>
  </si>
  <si>
    <t>Award &lt; 1 academic yr</t>
  </si>
  <si>
    <t>Certificate 6 to &lt; 18 semester units</t>
  </si>
  <si>
    <t>130630 - Culinary Arts Total</t>
  </si>
  <si>
    <t>130730 - Resort and Club Management</t>
  </si>
  <si>
    <t>130730 - Resort and Club Management Total</t>
  </si>
  <si>
    <t>2013-14</t>
  </si>
  <si>
    <t>2014-15</t>
  </si>
  <si>
    <t>2015-16</t>
  </si>
  <si>
    <t>130710 - Restaurant and Food Services Management</t>
  </si>
  <si>
    <t>130710 - Restaurant and Food Services Management Total</t>
  </si>
  <si>
    <t xml:space="preserve">Award &lt; 1 academic yr </t>
  </si>
  <si>
    <t>Grand Total -- All TOP Codes Above</t>
  </si>
  <si>
    <t>11-9051</t>
  </si>
  <si>
    <t>Food Service Managers</t>
  </si>
  <si>
    <t>HS diploma or equivalent</t>
  </si>
  <si>
    <t>35-1011</t>
  </si>
  <si>
    <t>35-1012</t>
  </si>
  <si>
    <t>35-2012</t>
  </si>
  <si>
    <t>35-2014</t>
  </si>
  <si>
    <t>Cooks, Restaurant</t>
  </si>
  <si>
    <t>35-2015</t>
  </si>
  <si>
    <t>Cooks, Short Order</t>
  </si>
  <si>
    <t>35-2019</t>
  </si>
  <si>
    <t>Cooks, All Other</t>
  </si>
  <si>
    <t>SOC Code</t>
  </si>
  <si>
    <t>Total</t>
  </si>
  <si>
    <t>Annual Openings includes new jobs and replacement jobs.</t>
  </si>
  <si>
    <t>Entry Wage = 10th percentile wage.</t>
  </si>
  <si>
    <t>Data source = EMSI compilation of public and private data for the CCC "Strong Workforce" Centers of Excellence.</t>
  </si>
  <si>
    <t>Central Valley South</t>
  </si>
  <si>
    <t>Excess Demand</t>
  </si>
  <si>
    <t>Annual Demand</t>
  </si>
  <si>
    <t>Annual Supply</t>
  </si>
  <si>
    <t>All TOP Codes Above</t>
  </si>
  <si>
    <t>Central Valley South = Fresno, Madera, Tulare, Kings, and Kern counties.</t>
  </si>
  <si>
    <t>TOP 6 -- Program Title</t>
  </si>
  <si>
    <t>Summary</t>
  </si>
  <si>
    <t>2015-18 Change</t>
  </si>
  <si>
    <t>#</t>
  </si>
  <si>
    <t>%</t>
  </si>
  <si>
    <t>Job Description</t>
  </si>
  <si>
    <t>Typical Entry Level Degree</t>
  </si>
  <si>
    <t>3-Year</t>
  </si>
  <si>
    <t>Annual</t>
  </si>
  <si>
    <t>Entry</t>
  </si>
  <si>
    <t>Median</t>
  </si>
  <si>
    <t>Jobs</t>
  </si>
  <si>
    <t>Openings</t>
  </si>
  <si>
    <t>Wage</t>
  </si>
  <si>
    <t>and Institute of Technology, Clovis.</t>
  </si>
  <si>
    <t>2016-17</t>
  </si>
  <si>
    <t>3-Year Average</t>
  </si>
  <si>
    <t>12.0501/12.0503 - Chef Training (includes Baking) Total</t>
  </si>
  <si>
    <t>12.0501/12.0503 - Chef Training (includes Baking)</t>
  </si>
  <si>
    <t>Chefs and Head Cooks</t>
  </si>
  <si>
    <t>No formal ed. credential</t>
  </si>
  <si>
    <t>Cooks, Institution and Cafeteria</t>
  </si>
  <si>
    <t>35-2013</t>
  </si>
  <si>
    <t>Cooks, Private Household</t>
  </si>
  <si>
    <t>Postsecondary nondegree award</t>
  </si>
  <si>
    <t>First-Line Superv of Food Prep &amp; Serving Workers</t>
  </si>
  <si>
    <t xml:space="preserve">Awards are from Bakersfield College, College of the Sequoias, Fresno City College, West Hills College, </t>
  </si>
  <si>
    <t>Labor Market Demand -- Culinary</t>
  </si>
  <si>
    <t>Labor Market Supply -- Culinary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</si>
</sst>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_(* #,##0_);_(* \(#,##0\);_(* &quot;-&quot;??_);_(@_)"/>
    <numFmt numFmtId="165" formatCode="0.0%;[Red]\ \(0.0%\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left" indent="2"/>
    </xf>
    <xf numFmtId="0" fontId="4" fillId="0" borderId="0" xfId="0" applyFont="1" applyBorder="1"/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2" fillId="2" borderId="9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2" fillId="2" borderId="7" xfId="0" applyFont="1" applyFill="1" applyBorder="1"/>
    <xf numFmtId="0" fontId="0" fillId="2" borderId="8" xfId="0" applyFill="1" applyBorder="1"/>
    <xf numFmtId="0" fontId="0" fillId="0" borderId="0" xfId="0" applyFill="1" applyBorder="1"/>
    <xf numFmtId="164" fontId="2" fillId="0" borderId="1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6" fillId="0" borderId="19" xfId="0" applyFont="1" applyBorder="1" applyAlignment="1" applyProtection="1">
      <alignment horizontal="left" vertical="center"/>
      <protection locked="0"/>
    </xf>
    <xf numFmtId="38" fontId="7" fillId="0" borderId="20" xfId="0" applyNumberFormat="1" applyFont="1" applyBorder="1" applyAlignment="1" applyProtection="1">
      <alignment horizontal="right" vertical="center"/>
      <protection locked="0"/>
    </xf>
    <xf numFmtId="38" fontId="5" fillId="0" borderId="17" xfId="0" applyNumberFormat="1" applyFont="1" applyBorder="1" applyAlignment="1" applyProtection="1">
      <alignment horizontal="right" vertical="center"/>
      <protection locked="0"/>
    </xf>
    <xf numFmtId="38" fontId="5" fillId="0" borderId="18" xfId="0" applyNumberFormat="1" applyFont="1" applyBorder="1" applyAlignment="1" applyProtection="1">
      <alignment horizontal="right" vertical="center"/>
      <protection locked="0"/>
    </xf>
    <xf numFmtId="38" fontId="7" fillId="0" borderId="10" xfId="0" applyNumberFormat="1" applyFont="1" applyBorder="1" applyAlignment="1" applyProtection="1">
      <alignment horizontal="right" vertical="center"/>
      <protection locked="0"/>
    </xf>
    <xf numFmtId="38" fontId="5" fillId="0" borderId="21" xfId="0" applyNumberFormat="1" applyFont="1" applyBorder="1" applyAlignment="1" applyProtection="1">
      <alignment horizontal="right" vertical="center"/>
      <protection locked="0"/>
    </xf>
    <xf numFmtId="38" fontId="5" fillId="0" borderId="22" xfId="0" applyNumberFormat="1" applyFont="1" applyBorder="1" applyAlignment="1" applyProtection="1">
      <alignment horizontal="right" vertical="center"/>
      <protection locked="0"/>
    </xf>
    <xf numFmtId="38" fontId="5" fillId="0" borderId="10" xfId="0" applyNumberFormat="1" applyFont="1" applyBorder="1" applyAlignment="1" applyProtection="1">
      <alignment horizontal="right" vertical="center"/>
      <protection locked="0"/>
    </xf>
    <xf numFmtId="38" fontId="7" fillId="0" borderId="23" xfId="0" applyNumberFormat="1" applyFont="1" applyBorder="1" applyAlignment="1" applyProtection="1">
      <alignment horizontal="right" vertical="center"/>
      <protection locked="0"/>
    </xf>
    <xf numFmtId="38" fontId="7" fillId="0" borderId="24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38" fontId="5" fillId="0" borderId="20" xfId="0" applyNumberFormat="1" applyFont="1" applyBorder="1" applyAlignment="1" applyProtection="1">
      <alignment horizontal="right" vertical="center"/>
      <protection locked="0"/>
    </xf>
    <xf numFmtId="165" fontId="5" fillId="0" borderId="23" xfId="0" applyNumberFormat="1" applyFont="1" applyBorder="1" applyAlignment="1" applyProtection="1">
      <alignment horizontal="right" vertical="center"/>
      <protection locked="0"/>
    </xf>
    <xf numFmtId="165" fontId="5" fillId="0" borderId="24" xfId="0" applyNumberFormat="1" applyFont="1" applyBorder="1" applyAlignment="1" applyProtection="1">
      <alignment horizontal="right" vertical="center"/>
      <protection locked="0"/>
    </xf>
    <xf numFmtId="8" fontId="5" fillId="0" borderId="20" xfId="0" applyNumberFormat="1" applyFont="1" applyBorder="1" applyAlignment="1" applyProtection="1">
      <alignment horizontal="right" vertical="center"/>
      <protection locked="0"/>
    </xf>
    <xf numFmtId="8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8" fontId="5" fillId="0" borderId="26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8" fontId="5" fillId="0" borderId="11" xfId="0" applyNumberFormat="1" applyFont="1" applyBorder="1" applyAlignment="1" applyProtection="1">
      <alignment horizontal="right"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/>
    <xf numFmtId="38" fontId="2" fillId="2" borderId="29" xfId="0" applyNumberFormat="1" applyFont="1" applyFill="1" applyBorder="1" applyAlignment="1"/>
    <xf numFmtId="38" fontId="2" fillId="2" borderId="30" xfId="0" applyNumberFormat="1" applyFont="1" applyFill="1" applyBorder="1" applyAlignment="1"/>
    <xf numFmtId="38" fontId="2" fillId="2" borderId="28" xfId="0" applyNumberFormat="1" applyFont="1" applyFill="1" applyBorder="1" applyAlignment="1"/>
    <xf numFmtId="166" fontId="2" fillId="2" borderId="28" xfId="1" applyNumberFormat="1" applyFont="1" applyFill="1" applyBorder="1" applyAlignment="1"/>
    <xf numFmtId="38" fontId="2" fillId="2" borderId="31" xfId="0" applyNumberFormat="1" applyFont="1" applyFill="1" applyBorder="1" applyAlignment="1"/>
    <xf numFmtId="8" fontId="2" fillId="2" borderId="28" xfId="0" applyNumberFormat="1" applyFont="1" applyFill="1" applyBorder="1" applyAlignment="1"/>
    <xf numFmtId="8" fontId="2" fillId="2" borderId="32" xfId="0" applyNumberFormat="1" applyFont="1" applyFill="1" applyBorder="1" applyAlignment="1"/>
    <xf numFmtId="0" fontId="0" fillId="0" borderId="3" xfId="0" applyBorder="1"/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vertical="center"/>
    </xf>
    <xf numFmtId="0" fontId="0" fillId="0" borderId="19" xfId="0" applyBorder="1"/>
    <xf numFmtId="164" fontId="2" fillId="2" borderId="19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15" xfId="0" applyFill="1" applyBorder="1"/>
    <xf numFmtId="164" fontId="2" fillId="0" borderId="36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0" fillId="0" borderId="28" xfId="0" applyBorder="1"/>
    <xf numFmtId="164" fontId="2" fillId="2" borderId="29" xfId="0" applyNumberFormat="1" applyFont="1" applyFill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2" borderId="38" xfId="0" applyNumberFormat="1" applyFont="1" applyFill="1" applyBorder="1" applyAlignment="1">
      <alignment vertical="center"/>
    </xf>
    <xf numFmtId="38" fontId="0" fillId="0" borderId="40" xfId="0" applyNumberFormat="1" applyBorder="1"/>
    <xf numFmtId="164" fontId="0" fillId="0" borderId="41" xfId="0" applyNumberFormat="1" applyBorder="1"/>
    <xf numFmtId="164" fontId="2" fillId="2" borderId="41" xfId="0" applyNumberFormat="1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indent="2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indent="2"/>
    </xf>
    <xf numFmtId="0" fontId="9" fillId="0" borderId="47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N13" sqref="N13"/>
    </sheetView>
  </sheetViews>
  <sheetFormatPr defaultRowHeight="15" x14ac:dyDescent="0.25"/>
  <cols>
    <col min="1" max="1" width="7.5703125" customWidth="1"/>
    <col min="2" max="2" width="40.7109375" customWidth="1"/>
    <col min="3" max="3" width="32.7109375" hidden="1" customWidth="1"/>
    <col min="4" max="6" width="7.7109375" customWidth="1"/>
    <col min="7" max="7" width="7.7109375" style="2" bestFit="1" customWidth="1"/>
    <col min="8" max="8" width="9.42578125" style="2" hidden="1" customWidth="1"/>
    <col min="9" max="9" width="9.42578125" style="2" bestFit="1" customWidth="1"/>
    <col min="10" max="10" width="7.140625" style="2" bestFit="1" customWidth="1"/>
    <col min="11" max="11" width="7.85546875" style="2" customWidth="1"/>
    <col min="12" max="12" width="7.7109375" style="2" customWidth="1"/>
    <col min="13" max="13" width="7" style="2" customWidth="1"/>
    <col min="14" max="16384" width="9.140625" style="2"/>
  </cols>
  <sheetData>
    <row r="1" spans="1:13" s="4" customFormat="1" ht="15.75" x14ac:dyDescent="0.25">
      <c r="A1" s="14" t="s">
        <v>68</v>
      </c>
      <c r="B1" s="14"/>
      <c r="C1" s="14"/>
      <c r="D1" s="14"/>
      <c r="E1" s="14"/>
      <c r="M1" s="15" t="s">
        <v>35</v>
      </c>
    </row>
    <row r="2" spans="1:13" s="6" customFormat="1" ht="15.75" thickBot="1" x14ac:dyDescent="0.3"/>
    <row r="3" spans="1:13" s="6" customFormat="1" ht="15" customHeight="1" x14ac:dyDescent="0.25">
      <c r="A3" s="103" t="s">
        <v>30</v>
      </c>
      <c r="B3" s="105" t="s">
        <v>46</v>
      </c>
      <c r="C3" s="105" t="s">
        <v>47</v>
      </c>
      <c r="D3" s="84">
        <v>2015</v>
      </c>
      <c r="E3" s="85">
        <v>2018</v>
      </c>
      <c r="F3" s="102" t="s">
        <v>43</v>
      </c>
      <c r="G3" s="102"/>
      <c r="H3" s="86" t="s">
        <v>48</v>
      </c>
      <c r="I3" s="87" t="s">
        <v>49</v>
      </c>
      <c r="J3" s="88" t="s">
        <v>50</v>
      </c>
      <c r="K3" s="89" t="s">
        <v>51</v>
      </c>
    </row>
    <row r="4" spans="1:13" s="6" customFormat="1" ht="15" customHeight="1" thickBot="1" x14ac:dyDescent="0.3">
      <c r="A4" s="104"/>
      <c r="B4" s="106"/>
      <c r="C4" s="106"/>
      <c r="D4" s="90" t="s">
        <v>52</v>
      </c>
      <c r="E4" s="91" t="s">
        <v>52</v>
      </c>
      <c r="F4" s="83" t="s">
        <v>44</v>
      </c>
      <c r="G4" s="83" t="s">
        <v>45</v>
      </c>
      <c r="H4" s="92" t="s">
        <v>53</v>
      </c>
      <c r="I4" s="92" t="s">
        <v>53</v>
      </c>
      <c r="J4" s="83" t="s">
        <v>54</v>
      </c>
      <c r="K4" s="93" t="s">
        <v>54</v>
      </c>
    </row>
    <row r="5" spans="1:13" s="5" customFormat="1" x14ac:dyDescent="0.25">
      <c r="A5" s="50" t="s">
        <v>18</v>
      </c>
      <c r="B5" s="115" t="s">
        <v>19</v>
      </c>
      <c r="C5" s="34" t="s">
        <v>20</v>
      </c>
      <c r="D5" s="35">
        <v>2211.2066925540003</v>
      </c>
      <c r="E5" s="42">
        <v>2324.7843164159999</v>
      </c>
      <c r="F5" s="45">
        <v>113.57762386199997</v>
      </c>
      <c r="G5" s="46">
        <v>5.1364544185064219E-2</v>
      </c>
      <c r="H5" s="36">
        <v>1325.5807379852999</v>
      </c>
      <c r="I5" s="37">
        <v>265.11614759706003</v>
      </c>
      <c r="J5" s="48">
        <f>9.8</f>
        <v>9.8000000000000007</v>
      </c>
      <c r="K5" s="51">
        <f>16.9</f>
        <v>16.899999999999999</v>
      </c>
      <c r="M5" s="6"/>
    </row>
    <row r="6" spans="1:13" s="5" customFormat="1" x14ac:dyDescent="0.25">
      <c r="A6" s="52" t="s">
        <v>21</v>
      </c>
      <c r="B6" s="116" t="s">
        <v>60</v>
      </c>
      <c r="C6" s="7" t="s">
        <v>20</v>
      </c>
      <c r="D6" s="38">
        <v>700.06803366610006</v>
      </c>
      <c r="E6" s="43">
        <v>761.31400869129993</v>
      </c>
      <c r="F6" s="41">
        <v>61.245975025199954</v>
      </c>
      <c r="G6" s="47">
        <v>8.7485747212979234E-2</v>
      </c>
      <c r="H6" s="39">
        <v>510.77183068190004</v>
      </c>
      <c r="I6" s="40">
        <v>102.15436613638001</v>
      </c>
      <c r="J6" s="49">
        <v>11.3</v>
      </c>
      <c r="K6" s="53">
        <v>19.2</v>
      </c>
      <c r="M6" s="6"/>
    </row>
    <row r="7" spans="1:13" s="5" customFormat="1" x14ac:dyDescent="0.25">
      <c r="A7" s="52" t="s">
        <v>22</v>
      </c>
      <c r="B7" s="116" t="s">
        <v>66</v>
      </c>
      <c r="C7" s="7" t="s">
        <v>20</v>
      </c>
      <c r="D7" s="38">
        <v>4904.9117517370005</v>
      </c>
      <c r="E7" s="43">
        <v>5469.7115020639994</v>
      </c>
      <c r="F7" s="41">
        <v>564.79975032699974</v>
      </c>
      <c r="G7" s="47">
        <v>0.11514982917419128</v>
      </c>
      <c r="H7" s="39">
        <v>4198.3004649060003</v>
      </c>
      <c r="I7" s="40">
        <v>839.66009298120002</v>
      </c>
      <c r="J7" s="49">
        <v>10.8</v>
      </c>
      <c r="K7" s="53">
        <f>14</f>
        <v>14</v>
      </c>
      <c r="M7" s="6"/>
    </row>
    <row r="8" spans="1:13" s="5" customFormat="1" x14ac:dyDescent="0.25">
      <c r="A8" s="52" t="s">
        <v>23</v>
      </c>
      <c r="B8" s="116" t="s">
        <v>62</v>
      </c>
      <c r="C8" s="7" t="s">
        <v>61</v>
      </c>
      <c r="D8" s="41">
        <v>2300.4823660369998</v>
      </c>
      <c r="E8" s="44">
        <v>2517.352848304</v>
      </c>
      <c r="F8" s="41">
        <v>216.87048226700003</v>
      </c>
      <c r="G8" s="47">
        <v>9.4271742947805812E-2</v>
      </c>
      <c r="H8" s="39">
        <v>1891.546306815</v>
      </c>
      <c r="I8" s="40">
        <v>378.30926136300002</v>
      </c>
      <c r="J8" s="49">
        <v>11.2</v>
      </c>
      <c r="K8" s="53">
        <v>14.5</v>
      </c>
      <c r="M8" s="6"/>
    </row>
    <row r="9" spans="1:13" s="5" customFormat="1" x14ac:dyDescent="0.25">
      <c r="A9" s="52" t="s">
        <v>63</v>
      </c>
      <c r="B9" s="116" t="s">
        <v>64</v>
      </c>
      <c r="C9" s="7" t="s">
        <v>65</v>
      </c>
      <c r="D9" s="41">
        <v>9.7187087885740002</v>
      </c>
      <c r="E9" s="44">
        <v>10.426691271007</v>
      </c>
      <c r="F9" s="41">
        <v>0.70798248243299988</v>
      </c>
      <c r="G9" s="47">
        <v>7.2847381049770094E-2</v>
      </c>
      <c r="H9" s="39">
        <v>7.7372770999589999</v>
      </c>
      <c r="I9" s="40">
        <v>1.5474554199918</v>
      </c>
      <c r="J9" s="49">
        <v>11</v>
      </c>
      <c r="K9" s="53">
        <v>18.3</v>
      </c>
      <c r="M9" s="6"/>
    </row>
    <row r="10" spans="1:13" s="5" customFormat="1" x14ac:dyDescent="0.25">
      <c r="A10" s="52" t="s">
        <v>24</v>
      </c>
      <c r="B10" s="116" t="s">
        <v>25</v>
      </c>
      <c r="C10" s="7" t="s">
        <v>61</v>
      </c>
      <c r="D10" s="41">
        <v>5169.2799604900001</v>
      </c>
      <c r="E10" s="44">
        <v>5705.8825285860003</v>
      </c>
      <c r="F10" s="41">
        <v>536.60256809600003</v>
      </c>
      <c r="G10" s="47">
        <v>0.1038060565876442</v>
      </c>
      <c r="H10" s="39">
        <v>4308.8965456670003</v>
      </c>
      <c r="I10" s="40">
        <v>861.77930913339992</v>
      </c>
      <c r="J10" s="49">
        <v>10.5</v>
      </c>
      <c r="K10" s="53">
        <v>12.8</v>
      </c>
      <c r="M10" s="6"/>
    </row>
    <row r="11" spans="1:13" s="5" customFormat="1" x14ac:dyDescent="0.25">
      <c r="A11" s="52" t="s">
        <v>26</v>
      </c>
      <c r="B11" s="116" t="s">
        <v>27</v>
      </c>
      <c r="C11" s="7" t="s">
        <v>61</v>
      </c>
      <c r="D11" s="41">
        <v>1215.9683832734399</v>
      </c>
      <c r="E11" s="44">
        <v>1254.2129900341602</v>
      </c>
      <c r="F11" s="41">
        <v>38.244606760719961</v>
      </c>
      <c r="G11" s="47">
        <v>3.1451974645725626E-2</v>
      </c>
      <c r="H11" s="39">
        <v>901.70876805210992</v>
      </c>
      <c r="I11" s="40">
        <v>180.34175361042199</v>
      </c>
      <c r="J11" s="49">
        <v>10.6</v>
      </c>
      <c r="K11" s="53">
        <v>12.5</v>
      </c>
      <c r="M11" s="6"/>
    </row>
    <row r="12" spans="1:13" s="5" customFormat="1" x14ac:dyDescent="0.25">
      <c r="A12" s="52" t="s">
        <v>28</v>
      </c>
      <c r="B12" s="116" t="s">
        <v>29</v>
      </c>
      <c r="C12" s="7" t="s">
        <v>61</v>
      </c>
      <c r="D12" s="41">
        <v>86.062091852869997</v>
      </c>
      <c r="E12" s="44">
        <v>94.79108020596999</v>
      </c>
      <c r="F12" s="41">
        <v>8.7289883531000036</v>
      </c>
      <c r="G12" s="47">
        <v>0.10142663471418861</v>
      </c>
      <c r="H12" s="39">
        <v>71.736387321259997</v>
      </c>
      <c r="I12" s="40">
        <v>14.347277464252002</v>
      </c>
      <c r="J12" s="49">
        <v>11.5</v>
      </c>
      <c r="K12" s="53">
        <v>14.8</v>
      </c>
      <c r="M12" s="6"/>
    </row>
    <row r="13" spans="1:13" s="8" customFormat="1" ht="15.75" thickBot="1" x14ac:dyDescent="0.3">
      <c r="A13" s="54" t="s">
        <v>31</v>
      </c>
      <c r="B13" s="55"/>
      <c r="C13" s="55"/>
      <c r="D13" s="56">
        <f>SUM(D5:D12)</f>
        <v>16597.697988398984</v>
      </c>
      <c r="E13" s="57">
        <f>SUM(E5:E12)</f>
        <v>18138.475965572434</v>
      </c>
      <c r="F13" s="58">
        <f>SUM(F5:F12)</f>
        <v>1540.7779771734527</v>
      </c>
      <c r="G13" s="59">
        <f>+F13/D13</f>
        <v>9.2830823783538199E-2</v>
      </c>
      <c r="H13" s="56">
        <f>SUM(H5:H12)</f>
        <v>13216.27831852853</v>
      </c>
      <c r="I13" s="60">
        <f>SUM(I5:I12)</f>
        <v>2643.255663705706</v>
      </c>
      <c r="J13" s="61">
        <f>SUMPRODUCT($D5:$D12,J5:J12)/D13</f>
        <v>10.638967416450086</v>
      </c>
      <c r="K13" s="62">
        <f>SUMPRODUCT($D5:$D12,K5:K12)/D13</f>
        <v>14.198018180747777</v>
      </c>
      <c r="M13" s="6"/>
    </row>
    <row r="14" spans="1:13" s="11" customFormat="1" x14ac:dyDescent="0.25">
      <c r="A14" s="9" t="s">
        <v>32</v>
      </c>
      <c r="B14" s="10"/>
      <c r="C14" s="11" t="s">
        <v>33</v>
      </c>
      <c r="K14" s="33" t="s">
        <v>33</v>
      </c>
    </row>
    <row r="15" spans="1:13" s="6" customFormat="1" x14ac:dyDescent="0.25"/>
    <row r="16" spans="1:13" s="4" customFormat="1" ht="15.75" x14ac:dyDescent="0.25">
      <c r="A16" s="14" t="s">
        <v>69</v>
      </c>
      <c r="B16" s="14"/>
      <c r="C16" s="14"/>
      <c r="D16" s="14"/>
      <c r="E16" s="14"/>
      <c r="M16" s="15" t="s">
        <v>35</v>
      </c>
    </row>
    <row r="17" spans="1:9" ht="15.75" thickBot="1" x14ac:dyDescent="0.3"/>
    <row r="18" spans="1:9" ht="30" customHeight="1" thickBot="1" x14ac:dyDescent="0.3">
      <c r="A18" s="109" t="s">
        <v>41</v>
      </c>
      <c r="B18" s="110"/>
      <c r="C18" s="16"/>
      <c r="D18" s="18" t="s">
        <v>11</v>
      </c>
      <c r="E18" s="20" t="s">
        <v>12</v>
      </c>
      <c r="F18" s="20" t="s">
        <v>13</v>
      </c>
      <c r="G18" s="20" t="s">
        <v>56</v>
      </c>
      <c r="H18" s="25"/>
      <c r="I18" s="22" t="s">
        <v>57</v>
      </c>
    </row>
    <row r="19" spans="1:9" s="29" customFormat="1" x14ac:dyDescent="0.25">
      <c r="A19" s="32" t="s">
        <v>0</v>
      </c>
      <c r="B19" s="12"/>
      <c r="D19" s="30"/>
      <c r="E19" s="13"/>
      <c r="F19" s="13"/>
      <c r="G19" s="13"/>
      <c r="I19" s="31"/>
    </row>
    <row r="20" spans="1:9" x14ac:dyDescent="0.25">
      <c r="A20" s="3" t="s">
        <v>1</v>
      </c>
      <c r="B20" s="2"/>
      <c r="C20" s="2"/>
      <c r="D20" s="19"/>
      <c r="E20" s="21">
        <v>2</v>
      </c>
      <c r="F20" s="21">
        <v>1</v>
      </c>
      <c r="G20" s="21">
        <v>2</v>
      </c>
      <c r="I20" s="23">
        <f>AVERAGE(D20:G20)</f>
        <v>1.6666666666666667</v>
      </c>
    </row>
    <row r="21" spans="1:9" x14ac:dyDescent="0.25">
      <c r="A21" s="3" t="s">
        <v>2</v>
      </c>
      <c r="B21" s="2"/>
      <c r="C21" s="2"/>
      <c r="D21" s="19"/>
      <c r="E21" s="21">
        <v>1</v>
      </c>
      <c r="F21" s="21">
        <v>0</v>
      </c>
      <c r="G21" s="21">
        <v>0</v>
      </c>
      <c r="I21" s="23">
        <f>AVERAGE(D21:G21)</f>
        <v>0.33333333333333331</v>
      </c>
    </row>
    <row r="22" spans="1:9" x14ac:dyDescent="0.25">
      <c r="A22" s="111" t="s">
        <v>3</v>
      </c>
      <c r="B22" s="112"/>
      <c r="C22" s="63"/>
      <c r="D22" s="64">
        <f>SUM(D19:D21)</f>
        <v>0</v>
      </c>
      <c r="E22" s="65">
        <f>SUM(E19:E21)</f>
        <v>3</v>
      </c>
      <c r="F22" s="65">
        <f>SUM(F19:F21)</f>
        <v>1</v>
      </c>
      <c r="G22" s="65">
        <f>SUM(G19:G21)</f>
        <v>2</v>
      </c>
      <c r="H22" s="63"/>
      <c r="I22" s="66">
        <f>SUM(I19:I21)</f>
        <v>2</v>
      </c>
    </row>
    <row r="23" spans="1:9" s="29" customFormat="1" x14ac:dyDescent="0.25">
      <c r="A23" s="32" t="s">
        <v>5</v>
      </c>
      <c r="B23" s="12"/>
      <c r="D23" s="30"/>
      <c r="E23" s="13"/>
      <c r="F23" s="13"/>
      <c r="G23" s="13"/>
      <c r="I23" s="31"/>
    </row>
    <row r="24" spans="1:9" x14ac:dyDescent="0.25">
      <c r="A24" s="3" t="s">
        <v>1</v>
      </c>
      <c r="B24" s="2"/>
      <c r="C24" s="2"/>
      <c r="D24" s="19"/>
      <c r="E24" s="21">
        <v>11</v>
      </c>
      <c r="F24" s="21">
        <v>6</v>
      </c>
      <c r="G24" s="21">
        <v>9</v>
      </c>
      <c r="I24" s="23">
        <f>AVERAGE(D24:G24)</f>
        <v>8.6666666666666661</v>
      </c>
    </row>
    <row r="25" spans="1:9" x14ac:dyDescent="0.25">
      <c r="A25" s="3" t="s">
        <v>4</v>
      </c>
      <c r="B25" s="2"/>
      <c r="C25" s="2"/>
      <c r="D25" s="19"/>
      <c r="E25" s="21">
        <v>7</v>
      </c>
      <c r="F25" s="21">
        <v>14</v>
      </c>
      <c r="G25" s="21">
        <v>15</v>
      </c>
      <c r="I25" s="23">
        <f>AVERAGE(D25:G25)</f>
        <v>12</v>
      </c>
    </row>
    <row r="26" spans="1:9" x14ac:dyDescent="0.25">
      <c r="A26" s="111" t="s">
        <v>8</v>
      </c>
      <c r="B26" s="112"/>
      <c r="C26" s="63"/>
      <c r="D26" s="64">
        <f>SUM(D23:D25)</f>
        <v>0</v>
      </c>
      <c r="E26" s="65">
        <f>SUM(E23:E25)</f>
        <v>18</v>
      </c>
      <c r="F26" s="65">
        <f>SUM(F23:F25)</f>
        <v>20</v>
      </c>
      <c r="G26" s="65">
        <f>SUM(G23:G25)</f>
        <v>24</v>
      </c>
      <c r="H26" s="63"/>
      <c r="I26" s="66">
        <f>SUM(I23:I25)</f>
        <v>20.666666666666664</v>
      </c>
    </row>
    <row r="27" spans="1:9" s="29" customFormat="1" x14ac:dyDescent="0.25">
      <c r="A27" s="98" t="s">
        <v>59</v>
      </c>
      <c r="B27" s="12"/>
      <c r="D27" s="30"/>
      <c r="E27" s="13"/>
      <c r="F27" s="13"/>
      <c r="G27" s="13"/>
      <c r="I27" s="31"/>
    </row>
    <row r="28" spans="1:9" s="29" customFormat="1" x14ac:dyDescent="0.25">
      <c r="A28" s="94" t="s">
        <v>1</v>
      </c>
      <c r="B28" s="12"/>
      <c r="D28" s="95">
        <v>187</v>
      </c>
      <c r="E28" s="96">
        <v>120</v>
      </c>
      <c r="F28" s="96">
        <v>84</v>
      </c>
      <c r="G28" s="13"/>
      <c r="I28" s="23">
        <f>AVERAGE(D28:G28)</f>
        <v>130.33333333333334</v>
      </c>
    </row>
    <row r="29" spans="1:9" s="29" customFormat="1" x14ac:dyDescent="0.25">
      <c r="A29" s="94" t="s">
        <v>6</v>
      </c>
      <c r="B29" s="12"/>
      <c r="D29" s="95">
        <v>119</v>
      </c>
      <c r="E29" s="96">
        <v>107</v>
      </c>
      <c r="F29" s="96">
        <v>89</v>
      </c>
      <c r="G29" s="13"/>
      <c r="I29" s="23">
        <f>AVERAGE(D29:G29)</f>
        <v>105</v>
      </c>
    </row>
    <row r="30" spans="1:9" x14ac:dyDescent="0.25">
      <c r="A30" s="111" t="s">
        <v>58</v>
      </c>
      <c r="B30" s="112"/>
      <c r="C30" s="63"/>
      <c r="D30" s="64">
        <f>SUM(D27:D29)</f>
        <v>306</v>
      </c>
      <c r="E30" s="65">
        <f>SUM(E27:E29)</f>
        <v>227</v>
      </c>
      <c r="F30" s="65">
        <f>SUM(F27:F29)</f>
        <v>173</v>
      </c>
      <c r="G30" s="65">
        <f>SUM(G27:G29)</f>
        <v>0</v>
      </c>
      <c r="H30" s="63"/>
      <c r="I30" s="66">
        <f>SUM(I27:I29)</f>
        <v>235.33333333333334</v>
      </c>
    </row>
    <row r="31" spans="1:9" s="29" customFormat="1" x14ac:dyDescent="0.25">
      <c r="A31" s="32" t="s">
        <v>14</v>
      </c>
      <c r="B31" s="12"/>
      <c r="D31" s="30"/>
      <c r="E31" s="13"/>
      <c r="F31" s="13"/>
      <c r="G31" s="13"/>
      <c r="I31" s="31"/>
    </row>
    <row r="32" spans="1:9" x14ac:dyDescent="0.25">
      <c r="A32" s="3" t="s">
        <v>1</v>
      </c>
      <c r="B32" s="2"/>
      <c r="C32" s="2"/>
      <c r="D32" s="19"/>
      <c r="E32" s="21">
        <v>5</v>
      </c>
      <c r="F32" s="21">
        <v>2</v>
      </c>
      <c r="G32" s="21">
        <v>3</v>
      </c>
      <c r="I32" s="23">
        <f>AVERAGE(D32:G32)</f>
        <v>3.3333333333333335</v>
      </c>
    </row>
    <row r="33" spans="1:13" x14ac:dyDescent="0.25">
      <c r="A33" s="3" t="s">
        <v>4</v>
      </c>
      <c r="B33" s="2"/>
      <c r="C33" s="2"/>
      <c r="D33" s="19"/>
      <c r="E33" s="21">
        <v>1</v>
      </c>
      <c r="F33" s="21">
        <v>1</v>
      </c>
      <c r="G33" s="21">
        <v>0</v>
      </c>
      <c r="I33" s="23">
        <f>AVERAGE(D33:G33)</f>
        <v>0.66666666666666663</v>
      </c>
    </row>
    <row r="34" spans="1:13" x14ac:dyDescent="0.25">
      <c r="A34" s="3" t="s">
        <v>2</v>
      </c>
      <c r="B34" s="2"/>
      <c r="C34" s="2"/>
      <c r="D34" s="19"/>
      <c r="E34" s="21">
        <v>7</v>
      </c>
      <c r="F34" s="21">
        <v>10</v>
      </c>
      <c r="G34" s="21">
        <v>11</v>
      </c>
      <c r="I34" s="23">
        <f>AVERAGE(D34:G34)</f>
        <v>9.3333333333333339</v>
      </c>
    </row>
    <row r="35" spans="1:13" x14ac:dyDescent="0.25">
      <c r="A35" s="3" t="s">
        <v>7</v>
      </c>
      <c r="B35" s="2"/>
      <c r="C35" s="2"/>
      <c r="D35" s="19"/>
      <c r="E35" s="21">
        <v>48</v>
      </c>
      <c r="F35" s="21">
        <v>78</v>
      </c>
      <c r="G35" s="21">
        <v>31</v>
      </c>
      <c r="I35" s="23">
        <f>AVERAGE(D35:G35)</f>
        <v>52.333333333333336</v>
      </c>
    </row>
    <row r="36" spans="1:13" x14ac:dyDescent="0.25">
      <c r="A36" s="111" t="s">
        <v>15</v>
      </c>
      <c r="B36" s="112"/>
      <c r="C36" s="63"/>
      <c r="D36" s="64">
        <f>SUM(D31:D35)</f>
        <v>0</v>
      </c>
      <c r="E36" s="65">
        <f>SUM(E31:E35)</f>
        <v>61</v>
      </c>
      <c r="F36" s="65">
        <f>SUM(F31:F35)</f>
        <v>91</v>
      </c>
      <c r="G36" s="65">
        <f>SUM(G31:G35)</f>
        <v>45</v>
      </c>
      <c r="H36" s="63"/>
      <c r="I36" s="66">
        <f>SUM(I31:I35)</f>
        <v>65.666666666666671</v>
      </c>
    </row>
    <row r="37" spans="1:13" s="29" customFormat="1" x14ac:dyDescent="0.25">
      <c r="A37" s="32" t="s">
        <v>9</v>
      </c>
      <c r="B37" s="12"/>
      <c r="D37" s="30"/>
      <c r="E37" s="13"/>
      <c r="F37" s="13"/>
      <c r="G37" s="13"/>
      <c r="I37" s="31"/>
    </row>
    <row r="38" spans="1:13" x14ac:dyDescent="0.25">
      <c r="A38" s="3" t="s">
        <v>1</v>
      </c>
      <c r="B38" s="2"/>
      <c r="C38" s="2"/>
      <c r="D38" s="19"/>
      <c r="E38" s="21">
        <v>1</v>
      </c>
      <c r="F38" s="21">
        <v>1</v>
      </c>
      <c r="G38" s="21">
        <v>4</v>
      </c>
      <c r="I38" s="23">
        <f>AVERAGE(D38:G38)</f>
        <v>2</v>
      </c>
    </row>
    <row r="39" spans="1:13" ht="15.75" thickBot="1" x14ac:dyDescent="0.3">
      <c r="A39" s="113" t="s">
        <v>10</v>
      </c>
      <c r="B39" s="114"/>
      <c r="C39" s="67"/>
      <c r="D39" s="64">
        <f>SUM(D37:D38)</f>
        <v>0</v>
      </c>
      <c r="E39" s="68">
        <f>SUM(E37:E38)</f>
        <v>1</v>
      </c>
      <c r="F39" s="68">
        <f>SUM(F37:F38)</f>
        <v>1</v>
      </c>
      <c r="G39" s="68">
        <f>SUM(G37:G38)</f>
        <v>4</v>
      </c>
      <c r="H39" s="67"/>
      <c r="I39" s="69">
        <f>SUM(I37:I38)</f>
        <v>2</v>
      </c>
    </row>
    <row r="40" spans="1:13" s="29" customFormat="1" x14ac:dyDescent="0.25">
      <c r="A40" s="70" t="s">
        <v>39</v>
      </c>
      <c r="B40" s="71"/>
      <c r="C40" s="72"/>
      <c r="D40" s="73"/>
      <c r="E40" s="74"/>
      <c r="F40" s="74"/>
      <c r="G40" s="74"/>
      <c r="H40" s="72"/>
      <c r="I40" s="75"/>
    </row>
    <row r="41" spans="1:13" x14ac:dyDescent="0.25">
      <c r="A41" s="3" t="s">
        <v>1</v>
      </c>
      <c r="B41" s="2"/>
      <c r="C41" s="2"/>
      <c r="D41" s="19">
        <f>+D20+D24+D32+D38+D28</f>
        <v>187</v>
      </c>
      <c r="E41" s="21">
        <f>+E20+E24+E32+E38+E28</f>
        <v>139</v>
      </c>
      <c r="F41" s="21">
        <f>+F20+F24+F32+F38+F28</f>
        <v>94</v>
      </c>
      <c r="G41" s="21">
        <f>+G20+G24+G32+G38+G28</f>
        <v>18</v>
      </c>
      <c r="I41" s="23">
        <f>+I20+I24+I32+I38+I28</f>
        <v>146</v>
      </c>
    </row>
    <row r="42" spans="1:13" ht="15.75" thickBot="1" x14ac:dyDescent="0.3">
      <c r="A42" s="3" t="s">
        <v>16</v>
      </c>
      <c r="B42" s="2"/>
      <c r="C42" s="2"/>
      <c r="D42" s="19">
        <f>+D29</f>
        <v>119</v>
      </c>
      <c r="E42" s="21">
        <f t="shared" ref="E42:G42" si="0">+E29</f>
        <v>107</v>
      </c>
      <c r="F42" s="21">
        <f t="shared" si="0"/>
        <v>89</v>
      </c>
      <c r="G42" s="21">
        <f t="shared" si="0"/>
        <v>0</v>
      </c>
      <c r="I42" s="23">
        <f>+I29</f>
        <v>105</v>
      </c>
    </row>
    <row r="43" spans="1:13" ht="15.75" thickBot="1" x14ac:dyDescent="0.3">
      <c r="A43" s="3" t="s">
        <v>4</v>
      </c>
      <c r="B43" s="2"/>
      <c r="C43" s="2"/>
      <c r="D43" s="19">
        <f>+D25+D33</f>
        <v>0</v>
      </c>
      <c r="E43" s="21">
        <f>+E25+E33</f>
        <v>8</v>
      </c>
      <c r="F43" s="21">
        <f>+F25+F33</f>
        <v>15</v>
      </c>
      <c r="G43" s="21">
        <f>+G25+G33</f>
        <v>15</v>
      </c>
      <c r="I43" s="23">
        <f>+I25+I33</f>
        <v>12.666666666666666</v>
      </c>
      <c r="K43" s="99" t="s">
        <v>42</v>
      </c>
      <c r="L43" s="100"/>
      <c r="M43" s="101"/>
    </row>
    <row r="44" spans="1:13" x14ac:dyDescent="0.25">
      <c r="A44" s="3" t="s">
        <v>2</v>
      </c>
      <c r="B44" s="2"/>
      <c r="C44" s="2"/>
      <c r="D44" s="19">
        <f>+D21+D34</f>
        <v>0</v>
      </c>
      <c r="E44" s="21">
        <f>+E21+E34</f>
        <v>8</v>
      </c>
      <c r="F44" s="21">
        <f>+F21+F34</f>
        <v>10</v>
      </c>
      <c r="G44" s="21">
        <f>+G21+G34</f>
        <v>11</v>
      </c>
      <c r="I44" s="23">
        <f>+I21+I34</f>
        <v>9.6666666666666679</v>
      </c>
      <c r="K44" s="24" t="s">
        <v>37</v>
      </c>
      <c r="L44" s="25"/>
      <c r="M44" s="80">
        <f>+I13</f>
        <v>2643.255663705706</v>
      </c>
    </row>
    <row r="45" spans="1:13" ht="15.75" thickBot="1" x14ac:dyDescent="0.3">
      <c r="A45" s="3" t="s">
        <v>7</v>
      </c>
      <c r="B45" s="2"/>
      <c r="C45" s="2"/>
      <c r="D45" s="19">
        <f>+D35</f>
        <v>0</v>
      </c>
      <c r="E45" s="21">
        <f t="shared" ref="E45:G45" si="1">+E35</f>
        <v>48</v>
      </c>
      <c r="F45" s="21">
        <f t="shared" si="1"/>
        <v>78</v>
      </c>
      <c r="G45" s="21">
        <f t="shared" si="1"/>
        <v>31</v>
      </c>
      <c r="I45" s="23">
        <f>+I35</f>
        <v>52.333333333333336</v>
      </c>
      <c r="K45" s="26" t="s">
        <v>38</v>
      </c>
      <c r="L45" s="17"/>
      <c r="M45" s="81">
        <f>+I46</f>
        <v>325.66666666666669</v>
      </c>
    </row>
    <row r="46" spans="1:13" ht="15.75" thickBot="1" x14ac:dyDescent="0.3">
      <c r="A46" s="107" t="s">
        <v>17</v>
      </c>
      <c r="B46" s="108"/>
      <c r="C46" s="76"/>
      <c r="D46" s="77">
        <f>SUM(D41:D45)</f>
        <v>306</v>
      </c>
      <c r="E46" s="78">
        <f>SUM(E41:E45)</f>
        <v>310</v>
      </c>
      <c r="F46" s="78">
        <f>SUM(F41:F45)</f>
        <v>286</v>
      </c>
      <c r="G46" s="78">
        <f>SUM(G41:G45)</f>
        <v>75</v>
      </c>
      <c r="H46" s="76"/>
      <c r="I46" s="79">
        <f>SUM(I41:I45)</f>
        <v>325.66666666666669</v>
      </c>
      <c r="K46" s="27" t="s">
        <v>36</v>
      </c>
      <c r="L46" s="28"/>
      <c r="M46" s="82">
        <f>+M44-M45</f>
        <v>2317.5889970390394</v>
      </c>
    </row>
    <row r="47" spans="1:13" x14ac:dyDescent="0.25">
      <c r="A47" t="s">
        <v>67</v>
      </c>
    </row>
    <row r="48" spans="1:13" x14ac:dyDescent="0.25">
      <c r="A48" s="97" t="s">
        <v>55</v>
      </c>
    </row>
    <row r="49" spans="1:6" x14ac:dyDescent="0.25">
      <c r="A49" t="s">
        <v>40</v>
      </c>
      <c r="F49" s="1"/>
    </row>
    <row r="50" spans="1:6" s="10" customFormat="1" x14ac:dyDescent="0.25">
      <c r="A50" s="10" t="s">
        <v>34</v>
      </c>
    </row>
  </sheetData>
  <mergeCells count="12">
    <mergeCell ref="A46:B46"/>
    <mergeCell ref="A18:B18"/>
    <mergeCell ref="A22:B22"/>
    <mergeCell ref="A26:B26"/>
    <mergeCell ref="A36:B36"/>
    <mergeCell ref="A39:B39"/>
    <mergeCell ref="A30:B30"/>
    <mergeCell ref="K43:M43"/>
    <mergeCell ref="F3:G3"/>
    <mergeCell ref="A3:A4"/>
    <mergeCell ref="B3:B4"/>
    <mergeCell ref="C3:C4"/>
  </mergeCells>
  <printOptions horizontalCentered="1"/>
  <pageMargins left="0.5" right="0.5" top="0.75" bottom="0.5" header="0.3" footer="0.35"/>
  <pageSetup scale="80" fitToHeight="0" orientation="portrait" r:id="rId1"/>
  <headerFooter>
    <oddFooter>&amp;LCulinary LMI&amp;R&amp;D --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Supply</vt:lpstr>
    </vt:vector>
  </TitlesOfParts>
  <Company>College of the Sequoias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Carter</dc:creator>
  <cp:lastModifiedBy>Andrew Carter</cp:lastModifiedBy>
  <cp:lastPrinted>2018-11-01T15:59:37Z</cp:lastPrinted>
  <dcterms:created xsi:type="dcterms:W3CDTF">2017-05-16T21:13:16Z</dcterms:created>
  <dcterms:modified xsi:type="dcterms:W3CDTF">2019-12-03T18:18:41Z</dcterms:modified>
</cp:coreProperties>
</file>